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MŠ Závodu míru OP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9" authorId="0">
      <text>
        <r>
          <rPr>
            <sz val="10"/>
            <rFont val="Arial CE"/>
            <family val="2"/>
          </rPr>
          <t>27.51.28-III.odpisová skupina</t>
        </r>
      </text>
    </comment>
    <comment ref="D20" authorId="0">
      <text>
        <r>
          <rPr>
            <sz val="10"/>
            <rFont val="Arial CE"/>
            <family val="2"/>
          </rPr>
          <t>27.51.28-III</t>
        </r>
      </text>
    </comment>
    <comment ref="D21" authorId="0">
      <text>
        <r>
          <rPr>
            <sz val="10"/>
            <rFont val="Arial CE"/>
            <family val="2"/>
          </rPr>
          <t>31.02.10 – IV.</t>
        </r>
      </text>
    </comment>
    <comment ref="D22" authorId="0">
      <text>
        <r>
          <rPr>
            <sz val="10"/>
            <rFont val="Arial CE"/>
            <family val="2"/>
          </rPr>
          <t>27.51.26-III</t>
        </r>
      </text>
    </comment>
    <comment ref="D23" authorId="0">
      <text>
        <r>
          <rPr>
            <sz val="10"/>
            <rFont val="Arial CE"/>
            <family val="2"/>
          </rPr>
          <t>27.51.15-III</t>
        </r>
      </text>
    </comment>
    <comment ref="D25" authorId="0">
      <text>
        <r>
          <rPr>
            <sz val="10"/>
            <rFont val="Arial CE"/>
            <family val="2"/>
          </rPr>
          <t>27.51.15-III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Donatova:
</t>
        </r>
        <r>
          <rPr>
            <sz val="9"/>
            <color indexed="8"/>
            <rFont val="Tahoma"/>
            <family val="2"/>
          </rPr>
          <t xml:space="preserve">VI.-24.12.49
</t>
        </r>
      </text>
    </comment>
    <comment ref="E14" authorId="0">
      <text>
        <r>
          <rPr>
            <b/>
            <sz val="9"/>
            <color indexed="8"/>
            <rFont val="Tahoma"/>
            <family val="2"/>
          </rPr>
          <t xml:space="preserve">Donatova:
</t>
        </r>
        <r>
          <rPr>
            <sz val="9"/>
            <color indexed="8"/>
            <rFont val="Tahoma"/>
            <family val="2"/>
          </rPr>
          <t xml:space="preserve">VI.-24.12.49
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 xml:space="preserve">Donatova:
</t>
        </r>
        <r>
          <rPr>
            <sz val="9"/>
            <color indexed="8"/>
            <rFont val="Tahoma"/>
            <family val="2"/>
          </rPr>
          <t xml:space="preserve">VI.-24.12.49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 xml:space="preserve">Donatova:
</t>
        </r>
        <r>
          <rPr>
            <sz val="9"/>
            <color indexed="8"/>
            <rFont val="Tahoma"/>
            <family val="2"/>
          </rPr>
          <t xml:space="preserve">VI.-24.12.49
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 xml:space="preserve">Donatova:
</t>
        </r>
        <r>
          <rPr>
            <sz val="9"/>
            <color indexed="8"/>
            <rFont val="Tahoma"/>
            <family val="2"/>
          </rPr>
          <t xml:space="preserve">VI.-24.12.49
</t>
        </r>
      </text>
    </comment>
    <comment ref="D24" authorId="0">
      <text>
        <r>
          <rPr>
            <sz val="10"/>
            <rFont val="Arial CE"/>
            <family val="2"/>
          </rPr>
          <t>27.51.15-III</t>
        </r>
      </text>
    </comment>
  </commentList>
</comments>
</file>

<file path=xl/sharedStrings.xml><?xml version="1.0" encoding="utf-8"?>
<sst xmlns="http://schemas.openxmlformats.org/spreadsheetml/2006/main" count="95" uniqueCount="69">
  <si>
    <t>Název organizace: Mateřská škola Nejdek, Závodu míru, příspěvková organizace</t>
  </si>
  <si>
    <t>IČ: 73728977</t>
  </si>
  <si>
    <t>Evid.</t>
  </si>
  <si>
    <t>Název</t>
  </si>
  <si>
    <t xml:space="preserve">Způsob </t>
  </si>
  <si>
    <t xml:space="preserve">Doba </t>
  </si>
  <si>
    <t>Odpisová</t>
  </si>
  <si>
    <t xml:space="preserve">Datum </t>
  </si>
  <si>
    <t xml:space="preserve">Vstupní </t>
  </si>
  <si>
    <t xml:space="preserve">Oprávky </t>
  </si>
  <si>
    <t xml:space="preserve">Zůstatková </t>
  </si>
  <si>
    <t>Roční úč.</t>
  </si>
  <si>
    <t>číslo</t>
  </si>
  <si>
    <t>odepis.</t>
  </si>
  <si>
    <t xml:space="preserve">odpisu </t>
  </si>
  <si>
    <t>sazba</t>
  </si>
  <si>
    <t>zařazení</t>
  </si>
  <si>
    <t>cena</t>
  </si>
  <si>
    <t>odpis</t>
  </si>
  <si>
    <t>R/Z</t>
  </si>
  <si>
    <t>%</t>
  </si>
  <si>
    <t>(Kč)</t>
  </si>
  <si>
    <t xml:space="preserve"> </t>
  </si>
  <si>
    <t>K 31.12.2022</t>
  </si>
  <si>
    <t xml:space="preserve">budova   č.p. 547 </t>
  </si>
  <si>
    <t xml:space="preserve">R </t>
  </si>
  <si>
    <t>DHM/918</t>
  </si>
  <si>
    <t>VO pavilonu 3.MŠ</t>
  </si>
  <si>
    <t>R</t>
  </si>
  <si>
    <t>DHM/770</t>
  </si>
  <si>
    <t>oplocení zahrady</t>
  </si>
  <si>
    <t>zastínění pískoviště</t>
  </si>
  <si>
    <t>DHM/1713</t>
  </si>
  <si>
    <t>Trojvěž-čtyřboká-1m</t>
  </si>
  <si>
    <t>DHM/1714</t>
  </si>
  <si>
    <t>Řetězová lávka-kmitající</t>
  </si>
  <si>
    <t>DHM/1715</t>
  </si>
  <si>
    <t>Houpadlo na pružině</t>
  </si>
  <si>
    <t>budovy a stavby celkem</t>
  </si>
  <si>
    <t>DHM/1558</t>
  </si>
  <si>
    <t>Elektrický konvektomat</t>
  </si>
  <si>
    <t>DHM/1567</t>
  </si>
  <si>
    <t>Elektrický tálový sporák</t>
  </si>
  <si>
    <t>DHM/1574</t>
  </si>
  <si>
    <t>Pracovní stůl s policí a z.</t>
  </si>
  <si>
    <t>DHM/1568</t>
  </si>
  <si>
    <t>Elektrický kotel nepřímý</t>
  </si>
  <si>
    <t>DHM/1569</t>
  </si>
  <si>
    <t>Nástěnný odsavač nerez</t>
  </si>
  <si>
    <t>Elektrický sporák Red</t>
  </si>
  <si>
    <t>dlouhodobý hmotný majetek celkem</t>
  </si>
  <si>
    <t>CELKEM</t>
  </si>
  <si>
    <t>rozpis k budově č.p.547</t>
  </si>
  <si>
    <t>termoregulační ventily</t>
  </si>
  <si>
    <t>rekonstrukce kuchyně</t>
  </si>
  <si>
    <t>celkem</t>
  </si>
  <si>
    <t xml:space="preserve">zpracovala: R.Donátová </t>
  </si>
  <si>
    <t>schválila : Mgr. Martina Hašková</t>
  </si>
  <si>
    <t>ředitelka organizace</t>
  </si>
  <si>
    <t>DHM/1899</t>
  </si>
  <si>
    <t>DHM/1900</t>
  </si>
  <si>
    <t xml:space="preserve">Lanová Pyramida </t>
  </si>
  <si>
    <t>K 31.12.22</t>
  </si>
  <si>
    <t>r. 2023</t>
  </si>
  <si>
    <t>K 31.12.2023</t>
  </si>
  <si>
    <t>Řetězová trojhoupačka</t>
  </si>
  <si>
    <t xml:space="preserve">Žehlič prádla </t>
  </si>
  <si>
    <t>DHM/1712</t>
  </si>
  <si>
    <t xml:space="preserve">1. úprava odpisového plánu na rok 2023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</si>
</sst>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\ %"/>
    <numFmt numFmtId="165" formatCode="#,##0.00_ ;\-#,##0.00\ "/>
    <numFmt numFmtId="166" formatCode="0.00\ %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4" fontId="0" fillId="33" borderId="15" xfId="0" applyNumberFormat="1" applyFont="1" applyFill="1" applyBorder="1" applyAlignment="1">
      <alignment horizontal="right"/>
    </xf>
    <xf numFmtId="165" fontId="0" fillId="33" borderId="17" xfId="0" applyNumberFormat="1" applyFont="1" applyFill="1" applyBorder="1" applyAlignment="1">
      <alignment horizontal="right"/>
    </xf>
    <xf numFmtId="165" fontId="0" fillId="33" borderId="15" xfId="0" applyNumberFormat="1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right"/>
    </xf>
    <xf numFmtId="165" fontId="0" fillId="33" borderId="20" xfId="0" applyNumberFormat="1" applyFont="1" applyFill="1" applyBorder="1" applyAlignment="1">
      <alignment horizontal="right"/>
    </xf>
    <xf numFmtId="165" fontId="0" fillId="33" borderId="18" xfId="0" applyNumberFormat="1" applyFont="1" applyFill="1" applyBorder="1" applyAlignment="1">
      <alignment horizontal="right"/>
    </xf>
    <xf numFmtId="165" fontId="0" fillId="33" borderId="21" xfId="0" applyNumberFormat="1" applyFont="1" applyFill="1" applyBorder="1" applyAlignment="1">
      <alignment horizontal="right"/>
    </xf>
    <xf numFmtId="165" fontId="2" fillId="33" borderId="18" xfId="0" applyNumberFormat="1" applyFont="1" applyFill="1" applyBorder="1" applyAlignment="1">
      <alignment horizontal="right"/>
    </xf>
    <xf numFmtId="165" fontId="0" fillId="33" borderId="22" xfId="0" applyNumberFormat="1" applyFont="1" applyFill="1" applyBorder="1" applyAlignment="1">
      <alignment horizontal="right"/>
    </xf>
    <xf numFmtId="165" fontId="0" fillId="33" borderId="23" xfId="0" applyNumberFormat="1" applyFont="1" applyFill="1" applyBorder="1" applyAlignment="1">
      <alignment horizontal="right"/>
    </xf>
    <xf numFmtId="165" fontId="4" fillId="33" borderId="24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166" fontId="0" fillId="34" borderId="15" xfId="0" applyNumberFormat="1" applyFont="1" applyFill="1" applyBorder="1" applyAlignment="1">
      <alignment horizontal="center"/>
    </xf>
    <xf numFmtId="14" fontId="0" fillId="34" borderId="15" xfId="0" applyNumberFormat="1" applyFont="1" applyFill="1" applyBorder="1" applyAlignment="1">
      <alignment horizontal="right"/>
    </xf>
    <xf numFmtId="165" fontId="0" fillId="34" borderId="17" xfId="0" applyNumberFormat="1" applyFont="1" applyFill="1" applyBorder="1" applyAlignment="1">
      <alignment horizontal="right"/>
    </xf>
    <xf numFmtId="165" fontId="0" fillId="34" borderId="15" xfId="0" applyNumberFormat="1" applyFont="1" applyFill="1" applyBorder="1" applyAlignment="1">
      <alignment horizontal="right"/>
    </xf>
    <xf numFmtId="165" fontId="0" fillId="34" borderId="18" xfId="0" applyNumberFormat="1" applyFont="1" applyFill="1" applyBorder="1" applyAlignment="1">
      <alignment horizontal="right"/>
    </xf>
    <xf numFmtId="165" fontId="2" fillId="34" borderId="15" xfId="0" applyNumberFormat="1" applyFont="1" applyFill="1" applyBorder="1" applyAlignment="1">
      <alignment horizontal="right"/>
    </xf>
    <xf numFmtId="0" fontId="3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14" fontId="0" fillId="34" borderId="18" xfId="0" applyNumberFormat="1" applyFont="1" applyFill="1" applyBorder="1" applyAlignment="1">
      <alignment horizontal="right"/>
    </xf>
    <xf numFmtId="165" fontId="0" fillId="34" borderId="20" xfId="0" applyNumberFormat="1" applyFont="1" applyFill="1" applyBorder="1" applyAlignment="1">
      <alignment horizontal="right"/>
    </xf>
    <xf numFmtId="165" fontId="2" fillId="34" borderId="18" xfId="0" applyNumberFormat="1" applyFont="1" applyFill="1" applyBorder="1" applyAlignment="1">
      <alignment horizontal="right"/>
    </xf>
    <xf numFmtId="165" fontId="0" fillId="34" borderId="22" xfId="0" applyNumberFormat="1" applyFont="1" applyFill="1" applyBorder="1" applyAlignment="1">
      <alignment horizontal="right"/>
    </xf>
    <xf numFmtId="165" fontId="4" fillId="34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165" fontId="0" fillId="0" borderId="24" xfId="0" applyNumberFormat="1" applyBorder="1" applyAlignment="1">
      <alignment/>
    </xf>
    <xf numFmtId="165" fontId="2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35" borderId="27" xfId="0" applyFont="1" applyFill="1" applyBorder="1" applyAlignment="1">
      <alignment/>
    </xf>
    <xf numFmtId="0" fontId="6" fillId="35" borderId="27" xfId="0" applyFont="1" applyFill="1" applyBorder="1" applyAlignment="1">
      <alignment horizontal="center"/>
    </xf>
    <xf numFmtId="164" fontId="6" fillId="35" borderId="27" xfId="0" applyNumberFormat="1" applyFont="1" applyFill="1" applyBorder="1" applyAlignment="1">
      <alignment horizontal="center"/>
    </xf>
    <xf numFmtId="14" fontId="6" fillId="35" borderId="27" xfId="0" applyNumberFormat="1" applyFont="1" applyFill="1" applyBorder="1" applyAlignment="1">
      <alignment horizontal="right"/>
    </xf>
    <xf numFmtId="165" fontId="6" fillId="35" borderId="27" xfId="0" applyNumberFormat="1" applyFont="1" applyFill="1" applyBorder="1" applyAlignment="1">
      <alignment horizontal="right"/>
    </xf>
    <xf numFmtId="165" fontId="7" fillId="35" borderId="27" xfId="0" applyNumberFormat="1" applyFont="1" applyFill="1" applyBorder="1" applyAlignment="1">
      <alignment horizontal="right"/>
    </xf>
    <xf numFmtId="0" fontId="6" fillId="35" borderId="27" xfId="0" applyFont="1" applyFill="1" applyBorder="1" applyAlignment="1">
      <alignment horizontal="right"/>
    </xf>
    <xf numFmtId="166" fontId="6" fillId="35" borderId="2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2" max="2" width="21.625" style="0" customWidth="1"/>
    <col min="6" max="6" width="10.375" style="0" customWidth="1"/>
    <col min="7" max="7" width="12.625" style="0" customWidth="1"/>
    <col min="8" max="8" width="12.25390625" style="0" customWidth="1"/>
    <col min="9" max="9" width="12.625" style="0" customWidth="1"/>
    <col min="10" max="10" width="11.625" style="0" customWidth="1"/>
    <col min="11" max="11" width="12.375" style="0" customWidth="1"/>
    <col min="12" max="12" width="15.3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1" t="s">
        <v>68</v>
      </c>
    </row>
    <row r="6" spans="1:11" ht="12.75">
      <c r="A6" s="2" t="s">
        <v>2</v>
      </c>
      <c r="B6" s="3" t="s">
        <v>3</v>
      </c>
      <c r="C6" s="4" t="s">
        <v>4</v>
      </c>
      <c r="D6" s="3" t="s">
        <v>5</v>
      </c>
      <c r="E6" s="4" t="s">
        <v>6</v>
      </c>
      <c r="F6" s="4" t="s">
        <v>7</v>
      </c>
      <c r="G6" s="3" t="s">
        <v>8</v>
      </c>
      <c r="H6" s="4" t="s">
        <v>9</v>
      </c>
      <c r="I6" s="3" t="s">
        <v>10</v>
      </c>
      <c r="J6" s="4" t="s">
        <v>11</v>
      </c>
      <c r="K6" s="4" t="s">
        <v>10</v>
      </c>
    </row>
    <row r="7" spans="1:11" ht="12.75">
      <c r="A7" s="5" t="s">
        <v>12</v>
      </c>
      <c r="B7" s="6"/>
      <c r="C7" s="7" t="s">
        <v>13</v>
      </c>
      <c r="D7" s="8" t="s">
        <v>14</v>
      </c>
      <c r="E7" s="7" t="s">
        <v>15</v>
      </c>
      <c r="F7" s="7" t="s">
        <v>16</v>
      </c>
      <c r="G7" s="8" t="s">
        <v>17</v>
      </c>
      <c r="H7" s="7" t="s">
        <v>62</v>
      </c>
      <c r="I7" s="8" t="s">
        <v>17</v>
      </c>
      <c r="J7" s="7" t="s">
        <v>18</v>
      </c>
      <c r="K7" s="7" t="s">
        <v>17</v>
      </c>
    </row>
    <row r="8" spans="1:11" ht="12.75">
      <c r="A8" s="9"/>
      <c r="B8" s="10"/>
      <c r="C8" s="11" t="s">
        <v>19</v>
      </c>
      <c r="D8" s="12"/>
      <c r="E8" s="11" t="s">
        <v>20</v>
      </c>
      <c r="F8" s="11"/>
      <c r="G8" s="12" t="s">
        <v>21</v>
      </c>
      <c r="H8" s="11" t="s">
        <v>22</v>
      </c>
      <c r="I8" s="12" t="s">
        <v>23</v>
      </c>
      <c r="J8" s="11" t="s">
        <v>63</v>
      </c>
      <c r="K8" s="11" t="s">
        <v>64</v>
      </c>
    </row>
    <row r="9" spans="1:12" ht="12.75">
      <c r="A9" s="13">
        <v>180100049</v>
      </c>
      <c r="B9" s="14" t="s">
        <v>24</v>
      </c>
      <c r="C9" s="15" t="s">
        <v>25</v>
      </c>
      <c r="D9" s="16">
        <v>100</v>
      </c>
      <c r="E9" s="17">
        <v>0.01</v>
      </c>
      <c r="F9" s="18">
        <v>34121</v>
      </c>
      <c r="G9" s="19">
        <f>G34</f>
        <v>5617359.55</v>
      </c>
      <c r="H9" s="20">
        <v>2106809</v>
      </c>
      <c r="I9" s="21">
        <f aca="true" t="shared" si="0" ref="I9:I25">G9-H9</f>
        <v>3510550.55</v>
      </c>
      <c r="J9" s="22">
        <v>56174</v>
      </c>
      <c r="K9" s="20">
        <f aca="true" t="shared" si="1" ref="K9:K15">I9-J9</f>
        <v>3454376.55</v>
      </c>
      <c r="L9" s="73"/>
    </row>
    <row r="10" spans="1:12" ht="12.75">
      <c r="A10" s="23" t="s">
        <v>26</v>
      </c>
      <c r="B10" s="24" t="s">
        <v>27</v>
      </c>
      <c r="C10" s="25" t="s">
        <v>28</v>
      </c>
      <c r="D10" s="26">
        <v>30</v>
      </c>
      <c r="E10" s="27">
        <v>0.0333</v>
      </c>
      <c r="F10" s="28">
        <v>34121</v>
      </c>
      <c r="G10" s="29">
        <v>10473</v>
      </c>
      <c r="H10" s="30">
        <f>10473</f>
        <v>10473</v>
      </c>
      <c r="I10" s="31">
        <f t="shared" si="0"/>
        <v>0</v>
      </c>
      <c r="J10" s="32">
        <v>0</v>
      </c>
      <c r="K10" s="30">
        <f t="shared" si="1"/>
        <v>0</v>
      </c>
      <c r="L10" s="73"/>
    </row>
    <row r="11" spans="1:13" ht="12.75">
      <c r="A11" s="23" t="s">
        <v>29</v>
      </c>
      <c r="B11" s="24" t="s">
        <v>30</v>
      </c>
      <c r="C11" s="25" t="s">
        <v>28</v>
      </c>
      <c r="D11" s="26">
        <v>30</v>
      </c>
      <c r="E11" s="27">
        <v>0.0333</v>
      </c>
      <c r="F11" s="28">
        <v>39034</v>
      </c>
      <c r="G11" s="29">
        <v>442454</v>
      </c>
      <c r="H11" s="30">
        <v>236872</v>
      </c>
      <c r="I11" s="30">
        <f t="shared" si="0"/>
        <v>205582</v>
      </c>
      <c r="J11" s="32">
        <v>14734</v>
      </c>
      <c r="K11" s="30">
        <f t="shared" si="1"/>
        <v>190848</v>
      </c>
      <c r="L11" s="73"/>
      <c r="M11" s="6"/>
    </row>
    <row r="12" spans="1:13" ht="12.75">
      <c r="A12" s="23"/>
      <c r="B12" s="24" t="s">
        <v>31</v>
      </c>
      <c r="C12" s="25" t="s">
        <v>28</v>
      </c>
      <c r="D12" s="26">
        <v>20</v>
      </c>
      <c r="E12" s="27">
        <v>0.05</v>
      </c>
      <c r="F12" s="28">
        <v>43404</v>
      </c>
      <c r="G12" s="29">
        <v>16400</v>
      </c>
      <c r="H12" s="30">
        <v>3418</v>
      </c>
      <c r="I12" s="33">
        <f t="shared" si="0"/>
        <v>12982</v>
      </c>
      <c r="J12" s="32">
        <v>820</v>
      </c>
      <c r="K12" s="30">
        <f t="shared" si="1"/>
        <v>12162</v>
      </c>
      <c r="L12" s="73"/>
      <c r="M12" s="6"/>
    </row>
    <row r="13" spans="1:13" ht="12.75">
      <c r="A13" s="23" t="s">
        <v>32</v>
      </c>
      <c r="B13" s="24" t="s">
        <v>33</v>
      </c>
      <c r="C13" s="25" t="s">
        <v>28</v>
      </c>
      <c r="D13" s="26">
        <v>50</v>
      </c>
      <c r="E13" s="27">
        <v>0.02</v>
      </c>
      <c r="F13" s="28">
        <v>44408</v>
      </c>
      <c r="G13" s="29">
        <v>163682.75</v>
      </c>
      <c r="H13" s="30">
        <v>4641.75</v>
      </c>
      <c r="I13" s="34">
        <f t="shared" si="0"/>
        <v>159041</v>
      </c>
      <c r="J13" s="32">
        <v>3276</v>
      </c>
      <c r="K13" s="30">
        <f t="shared" si="1"/>
        <v>155765</v>
      </c>
      <c r="L13" s="73"/>
      <c r="M13" s="6"/>
    </row>
    <row r="14" spans="1:13" ht="12.75">
      <c r="A14" s="23" t="s">
        <v>34</v>
      </c>
      <c r="B14" s="24" t="s">
        <v>35</v>
      </c>
      <c r="C14" s="25" t="s">
        <v>28</v>
      </c>
      <c r="D14" s="26">
        <v>50</v>
      </c>
      <c r="E14" s="27">
        <v>0.02</v>
      </c>
      <c r="F14" s="28">
        <v>44408</v>
      </c>
      <c r="G14" s="29">
        <v>38236</v>
      </c>
      <c r="H14" s="30">
        <v>1088</v>
      </c>
      <c r="I14" s="34">
        <f t="shared" si="0"/>
        <v>37148</v>
      </c>
      <c r="J14" s="32">
        <v>768</v>
      </c>
      <c r="K14" s="30">
        <f t="shared" si="1"/>
        <v>36380</v>
      </c>
      <c r="L14" s="73"/>
      <c r="M14" s="6"/>
    </row>
    <row r="15" spans="1:13" ht="12.75">
      <c r="A15" s="23" t="s">
        <v>36</v>
      </c>
      <c r="B15" s="24" t="s">
        <v>37</v>
      </c>
      <c r="C15" s="25" t="s">
        <v>28</v>
      </c>
      <c r="D15" s="26">
        <v>50</v>
      </c>
      <c r="E15" s="27">
        <v>0.02</v>
      </c>
      <c r="F15" s="28">
        <v>44408</v>
      </c>
      <c r="G15" s="29">
        <v>12801.8</v>
      </c>
      <c r="H15" s="30">
        <v>374.8</v>
      </c>
      <c r="I15" s="34">
        <f t="shared" si="0"/>
        <v>12427</v>
      </c>
      <c r="J15" s="32">
        <v>264</v>
      </c>
      <c r="K15" s="30">
        <f t="shared" si="1"/>
        <v>12163</v>
      </c>
      <c r="L15" s="73"/>
      <c r="M15" s="6"/>
    </row>
    <row r="16" spans="1:13" ht="12.75">
      <c r="A16" s="23" t="s">
        <v>59</v>
      </c>
      <c r="B16" s="24" t="s">
        <v>65</v>
      </c>
      <c r="C16" s="25" t="s">
        <v>28</v>
      </c>
      <c r="D16" s="26">
        <v>50</v>
      </c>
      <c r="E16" s="27">
        <v>0.02</v>
      </c>
      <c r="F16" s="28">
        <v>44681</v>
      </c>
      <c r="G16" s="29">
        <v>91824.48</v>
      </c>
      <c r="H16" s="30">
        <v>1224.48</v>
      </c>
      <c r="I16" s="34">
        <f>G16-H16</f>
        <v>90600</v>
      </c>
      <c r="J16" s="32">
        <v>1837</v>
      </c>
      <c r="K16" s="30">
        <f>I16-J16</f>
        <v>88763</v>
      </c>
      <c r="L16" s="73"/>
      <c r="M16" s="6"/>
    </row>
    <row r="17" spans="1:13" ht="12.75">
      <c r="A17" s="23" t="s">
        <v>60</v>
      </c>
      <c r="B17" s="24" t="s">
        <v>61</v>
      </c>
      <c r="C17" s="25" t="s">
        <v>28</v>
      </c>
      <c r="D17" s="26">
        <v>50</v>
      </c>
      <c r="E17" s="27">
        <v>0.02</v>
      </c>
      <c r="F17" s="28">
        <v>44681</v>
      </c>
      <c r="G17" s="29">
        <v>72854.1</v>
      </c>
      <c r="H17" s="30">
        <v>976.1</v>
      </c>
      <c r="I17" s="34">
        <f>G17-H17</f>
        <v>71878</v>
      </c>
      <c r="J17" s="32">
        <v>1457</v>
      </c>
      <c r="K17" s="30">
        <f>I17-J17</f>
        <v>70421</v>
      </c>
      <c r="L17" s="73"/>
      <c r="M17" s="6"/>
    </row>
    <row r="18" spans="1:12" ht="12.75">
      <c r="A18" s="74" t="s">
        <v>38</v>
      </c>
      <c r="B18" s="74"/>
      <c r="C18" s="74"/>
      <c r="D18" s="74"/>
      <c r="E18" s="74"/>
      <c r="F18" s="74"/>
      <c r="G18" s="35">
        <f>SUM(G9:G17)</f>
        <v>6466085.68</v>
      </c>
      <c r="H18" s="35">
        <f>SUM(H9:H17)</f>
        <v>2365877.13</v>
      </c>
      <c r="I18" s="22">
        <f t="shared" si="0"/>
        <v>4100208.55</v>
      </c>
      <c r="J18" s="35">
        <f>SUM(J9:J17)</f>
        <v>79330</v>
      </c>
      <c r="K18" s="35">
        <f>SUM(K9:K17)</f>
        <v>4020878.55</v>
      </c>
      <c r="L18" s="73"/>
    </row>
    <row r="19" spans="1:12" ht="12.75">
      <c r="A19" s="36" t="s">
        <v>39</v>
      </c>
      <c r="B19" s="37" t="s">
        <v>40</v>
      </c>
      <c r="C19" s="38" t="s">
        <v>25</v>
      </c>
      <c r="D19" s="39">
        <v>12</v>
      </c>
      <c r="E19" s="40">
        <v>0.0833</v>
      </c>
      <c r="F19" s="41">
        <v>43099</v>
      </c>
      <c r="G19" s="42">
        <v>188075.14</v>
      </c>
      <c r="H19" s="43">
        <v>78365</v>
      </c>
      <c r="I19" s="44">
        <f t="shared" si="0"/>
        <v>109710.14000000001</v>
      </c>
      <c r="J19" s="45">
        <v>15673</v>
      </c>
      <c r="K19" s="43">
        <f aca="true" t="shared" si="2" ref="K19:K26">I19-J19</f>
        <v>94037.14000000001</v>
      </c>
      <c r="L19" s="73"/>
    </row>
    <row r="20" spans="1:12" ht="12.75">
      <c r="A20" s="46" t="s">
        <v>41</v>
      </c>
      <c r="B20" s="47" t="s">
        <v>42</v>
      </c>
      <c r="C20" s="48" t="s">
        <v>28</v>
      </c>
      <c r="D20" s="49">
        <v>12</v>
      </c>
      <c r="E20" s="50">
        <v>0.0833</v>
      </c>
      <c r="F20" s="51">
        <v>43099</v>
      </c>
      <c r="G20" s="52">
        <v>101857.8</v>
      </c>
      <c r="H20" s="44">
        <v>42445</v>
      </c>
      <c r="I20" s="44">
        <f t="shared" si="0"/>
        <v>59412.8</v>
      </c>
      <c r="J20" s="53">
        <v>8489</v>
      </c>
      <c r="K20" s="44">
        <f t="shared" si="2"/>
        <v>50923.8</v>
      </c>
      <c r="L20" s="73"/>
    </row>
    <row r="21" spans="1:12" ht="12.75">
      <c r="A21" s="46" t="s">
        <v>43</v>
      </c>
      <c r="B21" s="47" t="s">
        <v>44</v>
      </c>
      <c r="C21" s="48" t="s">
        <v>28</v>
      </c>
      <c r="D21" s="49">
        <v>5</v>
      </c>
      <c r="E21" s="50">
        <v>0.2</v>
      </c>
      <c r="F21" s="51">
        <v>43099</v>
      </c>
      <c r="G21" s="52">
        <v>72600</v>
      </c>
      <c r="H21" s="44">
        <v>71250</v>
      </c>
      <c r="I21" s="44">
        <f t="shared" si="0"/>
        <v>1350</v>
      </c>
      <c r="J21" s="53">
        <v>1350</v>
      </c>
      <c r="K21" s="44">
        <f t="shared" si="2"/>
        <v>0</v>
      </c>
      <c r="L21" s="73"/>
    </row>
    <row r="22" spans="1:12" ht="12.75">
      <c r="A22" s="46" t="s">
        <v>45</v>
      </c>
      <c r="B22" s="47" t="s">
        <v>46</v>
      </c>
      <c r="C22" s="48" t="s">
        <v>28</v>
      </c>
      <c r="D22" s="49">
        <v>12</v>
      </c>
      <c r="E22" s="50">
        <v>0.0833</v>
      </c>
      <c r="F22" s="51">
        <v>43099</v>
      </c>
      <c r="G22" s="52">
        <v>118277.5</v>
      </c>
      <c r="H22" s="44">
        <v>49285</v>
      </c>
      <c r="I22" s="44">
        <f t="shared" si="0"/>
        <v>68992.5</v>
      </c>
      <c r="J22" s="53">
        <v>9857</v>
      </c>
      <c r="K22" s="44">
        <f t="shared" si="2"/>
        <v>59135.5</v>
      </c>
      <c r="L22" s="73"/>
    </row>
    <row r="23" spans="1:12" ht="12.75">
      <c r="A23" s="46" t="s">
        <v>47</v>
      </c>
      <c r="B23" s="47" t="s">
        <v>48</v>
      </c>
      <c r="C23" s="48" t="s">
        <v>28</v>
      </c>
      <c r="D23" s="49">
        <v>12</v>
      </c>
      <c r="E23" s="50">
        <v>0.0833</v>
      </c>
      <c r="F23" s="51">
        <v>43099</v>
      </c>
      <c r="G23" s="52">
        <v>68879.25</v>
      </c>
      <c r="H23" s="44">
        <v>28700</v>
      </c>
      <c r="I23" s="44">
        <f t="shared" si="0"/>
        <v>40179.25</v>
      </c>
      <c r="J23" s="53">
        <v>5740</v>
      </c>
      <c r="K23" s="44">
        <f t="shared" si="2"/>
        <v>34439.25</v>
      </c>
      <c r="L23" s="73"/>
    </row>
    <row r="24" spans="1:12" ht="12.75">
      <c r="A24" s="46" t="s">
        <v>67</v>
      </c>
      <c r="B24" s="47" t="s">
        <v>66</v>
      </c>
      <c r="C24" s="48" t="s">
        <v>28</v>
      </c>
      <c r="D24" s="49">
        <v>12</v>
      </c>
      <c r="E24" s="50">
        <v>0.0833</v>
      </c>
      <c r="F24" s="51">
        <v>44377</v>
      </c>
      <c r="G24" s="52">
        <v>131019</v>
      </c>
      <c r="H24" s="44">
        <v>106471.58</v>
      </c>
      <c r="I24" s="44">
        <f>G24-H24</f>
        <v>24547.42</v>
      </c>
      <c r="J24" s="53">
        <v>10918.42</v>
      </c>
      <c r="K24" s="44">
        <f>I24-J24</f>
        <v>13628.999999999998</v>
      </c>
      <c r="L24" s="73"/>
    </row>
    <row r="25" spans="1:12" ht="12.75">
      <c r="A25" s="46" t="s">
        <v>47</v>
      </c>
      <c r="B25" s="47" t="s">
        <v>49</v>
      </c>
      <c r="C25" s="48" t="s">
        <v>28</v>
      </c>
      <c r="D25" s="49">
        <v>12</v>
      </c>
      <c r="E25" s="50">
        <v>0.0833</v>
      </c>
      <c r="F25" s="51">
        <v>44316</v>
      </c>
      <c r="G25" s="52">
        <v>44225.5</v>
      </c>
      <c r="H25" s="44">
        <v>6153.5</v>
      </c>
      <c r="I25" s="54">
        <f t="shared" si="0"/>
        <v>38072</v>
      </c>
      <c r="J25" s="53">
        <v>3696</v>
      </c>
      <c r="K25" s="44">
        <f t="shared" si="2"/>
        <v>34376</v>
      </c>
      <c r="L25" s="73"/>
    </row>
    <row r="26" spans="1:12" ht="12.75">
      <c r="A26" s="75" t="s">
        <v>50</v>
      </c>
      <c r="B26" s="75"/>
      <c r="C26" s="75"/>
      <c r="D26" s="75"/>
      <c r="E26" s="75"/>
      <c r="F26" s="75"/>
      <c r="G26" s="55">
        <f>G19+G20+G21+G22+G23+G25+G24</f>
        <v>724934.19</v>
      </c>
      <c r="H26" s="55">
        <f>H19+H20+H21+H22+H23+H25+H24</f>
        <v>382670.08</v>
      </c>
      <c r="I26" s="45">
        <f>G26-H26</f>
        <v>342264.1099999999</v>
      </c>
      <c r="J26" s="55">
        <f>J19+J20+J21+J22+J23+J25+J24</f>
        <v>55723.42</v>
      </c>
      <c r="K26" s="55">
        <f t="shared" si="2"/>
        <v>286540.68999999994</v>
      </c>
      <c r="L26" s="73"/>
    </row>
    <row r="27" spans="1:11" ht="12.75">
      <c r="A27" s="56"/>
      <c r="B27" s="57" t="s">
        <v>51</v>
      </c>
      <c r="C27" s="58"/>
      <c r="D27" s="58"/>
      <c r="E27" s="58"/>
      <c r="F27" s="59"/>
      <c r="G27" s="60">
        <f>G18+G26</f>
        <v>7191019.869999999</v>
      </c>
      <c r="H27" s="60">
        <f>H18+H26</f>
        <v>2748547.21</v>
      </c>
      <c r="I27" s="60">
        <f>I18+I26</f>
        <v>4442472.66</v>
      </c>
      <c r="J27" s="61">
        <f>J18+J26</f>
        <v>135053.41999999998</v>
      </c>
      <c r="K27" s="60">
        <f>K18+K26</f>
        <v>4307419.24</v>
      </c>
    </row>
    <row r="29" ht="12.75">
      <c r="A29" s="62" t="s">
        <v>52</v>
      </c>
    </row>
    <row r="30" spans="1:11" ht="12.75">
      <c r="A30" s="63">
        <v>180100049</v>
      </c>
      <c r="B30" s="63" t="s">
        <v>24</v>
      </c>
      <c r="C30" s="64" t="s">
        <v>25</v>
      </c>
      <c r="D30" s="64">
        <v>100</v>
      </c>
      <c r="E30" s="65">
        <v>0.01</v>
      </c>
      <c r="F30" s="66">
        <v>34121</v>
      </c>
      <c r="G30" s="67">
        <v>3889300</v>
      </c>
      <c r="H30" s="67">
        <v>1932647</v>
      </c>
      <c r="I30" s="67">
        <f>G30-H30</f>
        <v>1956653</v>
      </c>
      <c r="J30" s="68">
        <v>38893</v>
      </c>
      <c r="K30" s="67">
        <f>I30-J30</f>
        <v>1917760</v>
      </c>
    </row>
    <row r="31" spans="1:11" ht="12.75">
      <c r="A31" s="69">
        <v>180100049</v>
      </c>
      <c r="B31" s="63" t="s">
        <v>53</v>
      </c>
      <c r="C31" s="64" t="s">
        <v>28</v>
      </c>
      <c r="D31" s="64">
        <v>100</v>
      </c>
      <c r="E31" s="65">
        <v>0.01</v>
      </c>
      <c r="F31" s="66">
        <v>40907</v>
      </c>
      <c r="G31" s="67">
        <v>166197</v>
      </c>
      <c r="H31" s="67">
        <v>14958</v>
      </c>
      <c r="I31" s="67">
        <f>G31-H31</f>
        <v>151239</v>
      </c>
      <c r="J31" s="68">
        <v>1662</v>
      </c>
      <c r="K31" s="67">
        <f>I31-J31</f>
        <v>149577</v>
      </c>
    </row>
    <row r="32" spans="1:11" ht="12.75">
      <c r="A32" s="69">
        <v>180100049</v>
      </c>
      <c r="B32" s="63" t="s">
        <v>54</v>
      </c>
      <c r="C32" s="64" t="s">
        <v>28</v>
      </c>
      <c r="D32" s="64">
        <v>100</v>
      </c>
      <c r="E32" s="65">
        <v>0.01</v>
      </c>
      <c r="F32" s="66">
        <v>43069</v>
      </c>
      <c r="G32" s="67">
        <v>2510394</v>
      </c>
      <c r="H32" s="67">
        <v>46856</v>
      </c>
      <c r="I32" s="67">
        <f>G32-H32-948531.45</f>
        <v>1515006.55</v>
      </c>
      <c r="J32" s="68">
        <v>15619</v>
      </c>
      <c r="K32" s="67">
        <f>I32-J32</f>
        <v>1499387.55</v>
      </c>
    </row>
    <row r="33" spans="1:11" ht="12.75">
      <c r="A33" s="69">
        <v>180100049</v>
      </c>
      <c r="B33" s="63" t="s">
        <v>54</v>
      </c>
      <c r="C33" s="64" t="s">
        <v>28</v>
      </c>
      <c r="D33" s="64">
        <v>100</v>
      </c>
      <c r="E33" s="65">
        <v>0.01</v>
      </c>
      <c r="F33" s="66">
        <v>43099</v>
      </c>
      <c r="G33" s="67">
        <v>-948531.45</v>
      </c>
      <c r="H33" s="67">
        <v>0</v>
      </c>
      <c r="I33" s="67">
        <v>0</v>
      </c>
      <c r="J33" s="68">
        <v>0</v>
      </c>
      <c r="K33" s="67">
        <v>0</v>
      </c>
    </row>
    <row r="34" spans="1:11" ht="12.75">
      <c r="A34" s="69"/>
      <c r="B34" s="63" t="s">
        <v>55</v>
      </c>
      <c r="C34" s="64"/>
      <c r="D34" s="64"/>
      <c r="E34" s="70" t="s">
        <v>22</v>
      </c>
      <c r="F34" s="66" t="s">
        <v>22</v>
      </c>
      <c r="G34" s="67">
        <f>SUM(G30:G33)</f>
        <v>5617359.55</v>
      </c>
      <c r="H34" s="67">
        <f>SUM(H30:H33)</f>
        <v>1994461</v>
      </c>
      <c r="I34" s="67">
        <f>SUM(I30:I33)</f>
        <v>3622898.55</v>
      </c>
      <c r="J34" s="68">
        <f>SUM(J30:J32)</f>
        <v>56174</v>
      </c>
      <c r="K34" s="67">
        <f>SUM(K30:K32)</f>
        <v>3566724.55</v>
      </c>
    </row>
    <row r="35" spans="1:9" ht="12.75">
      <c r="A35" s="71" t="s">
        <v>56</v>
      </c>
      <c r="B35" s="71"/>
      <c r="C35" s="71"/>
      <c r="D35" s="71"/>
      <c r="E35" s="71"/>
      <c r="F35" s="71"/>
      <c r="G35" s="71" t="s">
        <v>57</v>
      </c>
      <c r="H35" s="71"/>
      <c r="I35" s="71"/>
    </row>
    <row r="36" spans="1:8" ht="12.75">
      <c r="A36" s="72">
        <v>44959</v>
      </c>
      <c r="B36" s="71"/>
      <c r="C36" s="71"/>
      <c r="D36" s="71"/>
      <c r="E36" s="71"/>
      <c r="F36" s="71"/>
      <c r="G36" s="71" t="s">
        <v>58</v>
      </c>
      <c r="H36" s="71"/>
    </row>
  </sheetData>
  <sheetProtection selectLockedCells="1" selectUnlockedCells="1"/>
  <mergeCells count="2">
    <mergeCell ref="A18:F18"/>
    <mergeCell ref="A26:F26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Donatova</dc:creator>
  <cp:keywords/>
  <dc:description/>
  <cp:lastModifiedBy>MS</cp:lastModifiedBy>
  <cp:lastPrinted>2023-02-07T10:29:00Z</cp:lastPrinted>
  <dcterms:created xsi:type="dcterms:W3CDTF">2022-07-11T07:13:00Z</dcterms:created>
  <dcterms:modified xsi:type="dcterms:W3CDTF">2023-02-07T10:29:53Z</dcterms:modified>
  <cp:category/>
  <cp:version/>
  <cp:contentType/>
  <cp:contentStatus/>
</cp:coreProperties>
</file>